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RandeRodrigues\Desktop\Me Poupe\Video 3\"/>
    </mc:Choice>
  </mc:AlternateContent>
  <bookViews>
    <workbookView xWindow="0" yWindow="0" windowWidth="28800" windowHeight="12216" activeTab="2"/>
  </bookViews>
  <sheets>
    <sheet name="Dash" sheetId="3" r:id="rId1"/>
    <sheet name="Planejador de Viagens" sheetId="1" r:id="rId2"/>
    <sheet name="Poupado" sheetId="2" r:id="rId3"/>
  </sheets>
  <definedNames>
    <definedName name="Adicionar_Combustível">'Planejador de Viagens'!$D$13</definedName>
    <definedName name="Adicionar_Hospedagem">'Planejador de Viagens'!$D$30</definedName>
    <definedName name="Adicionar_Passagens">'Planejador de Viagens'!$D$20</definedName>
    <definedName name="Adicionar_Refeições">'Planejador de Viagens'!$D$25</definedName>
    <definedName name="Comprimento">'Planejador de Viagens'!$D$6</definedName>
    <definedName name="Custo_Total_da_Viagem">'Planejador de Viagens'!$B$9</definedName>
    <definedName name="Total_com_Combustível">Combustível[[#Totals],[Valor]]</definedName>
    <definedName name="Total_com_Entretenimento">Diversos[[#Totals],[Custo total]]</definedName>
    <definedName name="Total_com_Hospedagem">Hospedagem[[#Totals],[Valor]]</definedName>
    <definedName name="Total_com_Passagens">Passagens[[#Totals],[Valor]]</definedName>
    <definedName name="Total_com_Refeições">Refeições[[#Totals],[Valor]]</definedName>
    <definedName name="Total_de_Viajantes">'Planejador de Viagens'!$B$6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15" i="2" l="1"/>
  <c r="DZ16" i="2"/>
  <c r="DZ17" i="2"/>
  <c r="DZ18" i="2"/>
  <c r="DZ19" i="2"/>
  <c r="DZ20" i="2"/>
  <c r="DZ21" i="2"/>
  <c r="B8" i="2"/>
  <c r="C8" i="2"/>
  <c r="D8" i="2"/>
  <c r="E8" i="2"/>
  <c r="F8" i="2"/>
  <c r="G8" i="2"/>
  <c r="H8" i="2"/>
  <c r="I8" i="2"/>
  <c r="J8" i="2"/>
  <c r="K8" i="2"/>
  <c r="L8" i="2"/>
  <c r="M8" i="2"/>
  <c r="AV31" i="2"/>
  <c r="AV32" i="2" l="1"/>
  <c r="AV33" i="2" s="1"/>
  <c r="B3" i="3" l="1"/>
  <c r="A3" i="3"/>
  <c r="AV34" i="2"/>
  <c r="C41" i="1" l="1"/>
  <c r="C38" i="1"/>
  <c r="E39" i="1" l="1"/>
  <c r="E40" i="1"/>
  <c r="E41" i="1"/>
  <c r="E38" i="1"/>
  <c r="C35" i="1"/>
  <c r="C27" i="1"/>
  <c r="C22" i="1"/>
  <c r="C17" i="1"/>
  <c r="C42" i="1" l="1"/>
  <c r="B9" i="1" s="1"/>
  <c r="D9" i="1" s="1"/>
</calcChain>
</file>

<file path=xl/sharedStrings.xml><?xml version="1.0" encoding="utf-8"?>
<sst xmlns="http://schemas.openxmlformats.org/spreadsheetml/2006/main" count="100" uniqueCount="72">
  <si>
    <t>Planejador de Viagens</t>
  </si>
  <si>
    <t>Total de viajantes:</t>
  </si>
  <si>
    <t>Duração da viagem (dias):</t>
  </si>
  <si>
    <t>Dicas</t>
  </si>
  <si>
    <t>1.</t>
  </si>
  <si>
    <t>Custo total da viagem:</t>
  </si>
  <si>
    <t>Custo por pessoa:</t>
  </si>
  <si>
    <t>2.</t>
  </si>
  <si>
    <r>
      <t xml:space="preserve">Planeje a viagem mais econômica inserindo </t>
    </r>
    <r>
      <rPr>
        <b/>
        <sz val="11"/>
        <color theme="3"/>
        <rFont val="Trebuchet MS"/>
        <family val="2"/>
        <scheme val="minor"/>
      </rPr>
      <t>Sim/Não</t>
    </r>
    <r>
      <rPr>
        <sz val="11"/>
        <color theme="3"/>
        <rFont val="Trebuchet MS"/>
        <family val="2"/>
        <scheme val="minor"/>
      </rPr>
      <t xml:space="preserve"> nas colunas </t>
    </r>
    <r>
      <rPr>
        <b/>
        <sz val="11"/>
        <color theme="3"/>
        <rFont val="Trebuchet MS"/>
        <family val="2"/>
        <scheme val="minor"/>
      </rPr>
      <t xml:space="preserve">Adicionar à Viagem </t>
    </r>
    <r>
      <rPr>
        <sz val="11"/>
        <color theme="3"/>
        <rFont val="Trebuchet MS"/>
        <family val="2"/>
        <scheme val="minor"/>
      </rPr>
      <t xml:space="preserve"> ou </t>
    </r>
    <r>
      <rPr>
        <b/>
        <sz val="11"/>
        <color theme="3"/>
        <rFont val="Trebuchet MS"/>
        <family val="2"/>
        <scheme val="minor"/>
      </rPr>
      <t>Adicionar ao Total</t>
    </r>
    <r>
      <rPr>
        <sz val="11"/>
        <color theme="3"/>
        <rFont val="Trebuchet MS"/>
        <family val="2"/>
        <scheme val="minor"/>
      </rPr>
      <t xml:space="preserve"> para adicionar/remover o valor do</t>
    </r>
    <r>
      <rPr>
        <b/>
        <sz val="11"/>
        <color theme="3"/>
        <rFont val="Trebuchet MS"/>
        <family val="2"/>
        <scheme val="minor"/>
      </rPr>
      <t xml:space="preserve"> Custo Total da Viagem</t>
    </r>
    <r>
      <rPr>
        <sz val="11"/>
        <color theme="3"/>
        <rFont val="Trebuchet MS"/>
        <family val="2"/>
        <scheme val="minor"/>
      </rPr>
      <t xml:space="preserve">. </t>
    </r>
  </si>
  <si>
    <t>3.</t>
  </si>
  <si>
    <t>Gasolina</t>
  </si>
  <si>
    <t>Valor</t>
  </si>
  <si>
    <t>Adicionar à Viagem?</t>
  </si>
  <si>
    <t>Total estimado de quilômetros</t>
  </si>
  <si>
    <t>Sim</t>
  </si>
  <si>
    <t>Média de quilômetros por litro</t>
  </si>
  <si>
    <t>Custo médio por litro</t>
  </si>
  <si>
    <t>Total de veículos</t>
  </si>
  <si>
    <t>Total</t>
  </si>
  <si>
    <t>Tarifa aérea</t>
  </si>
  <si>
    <t>Custo estimado por pessoa</t>
  </si>
  <si>
    <t>Não</t>
  </si>
  <si>
    <t>Aluguel de veículo</t>
  </si>
  <si>
    <t>Refeições</t>
  </si>
  <si>
    <t>Custo estimado por refeição</t>
  </si>
  <si>
    <t>Refeições por dia</t>
  </si>
  <si>
    <t>Hospedagem</t>
  </si>
  <si>
    <t>Custo médio (por noite)</t>
  </si>
  <si>
    <t>Total de noites</t>
  </si>
  <si>
    <t>Total de quartos</t>
  </si>
  <si>
    <t>Serviço de manobrista (por dia)</t>
  </si>
  <si>
    <t>Serviço de Internet (por dia)</t>
  </si>
  <si>
    <t>Entretenimento/Diversos</t>
  </si>
  <si>
    <t>Custo total</t>
  </si>
  <si>
    <t>Adicionar ao Total?</t>
  </si>
  <si>
    <t>Custo</t>
  </si>
  <si>
    <t>Concerto</t>
  </si>
  <si>
    <t>Aluguel de barco</t>
  </si>
  <si>
    <t>Aluguel de prancha de surfe</t>
  </si>
  <si>
    <t>Imprevistos</t>
  </si>
  <si>
    <t>Total adicionado à viagem</t>
  </si>
  <si>
    <t xml:space="preserve">Calcule os custos de combustível e passagens aéreas para determinar o melhor meio de transporte.
</t>
  </si>
  <si>
    <r>
      <t xml:space="preserve">Na tabela Entretenimento/Diversos, use uma fórmula para calcular o custo total por pessoa. Por exemplo, para calcular ingressos para shows como US$ 100 por ingresso, insira </t>
    </r>
    <r>
      <rPr>
        <b/>
        <sz val="11"/>
        <color theme="3"/>
        <rFont val="Trebuchet MS"/>
        <family val="2"/>
        <scheme val="minor"/>
      </rPr>
      <t xml:space="preserve">=100*TotalViajantes </t>
    </r>
    <r>
      <rPr>
        <sz val="11"/>
        <color theme="3"/>
        <rFont val="Trebuchet MS"/>
        <family val="2"/>
        <scheme val="minor"/>
      </rPr>
      <t xml:space="preserve">na coluna </t>
    </r>
    <r>
      <rPr>
        <b/>
        <sz val="11"/>
        <color theme="3"/>
        <rFont val="Trebuchet MS"/>
        <family val="2"/>
        <scheme val="minor"/>
      </rPr>
      <t>Valor</t>
    </r>
    <r>
      <rPr>
        <sz val="11"/>
        <color theme="3"/>
        <rFont val="Trebuchet MS"/>
        <family val="2"/>
        <scheme val="minor"/>
      </rPr>
      <t xml:space="preserve">. (TotalViajantes é uma célula nomeada que se refere ao total de viajantes na célula B6.) </t>
    </r>
  </si>
  <si>
    <t>Férias de Verão 2018</t>
  </si>
  <si>
    <t>Meta</t>
  </si>
  <si>
    <t>Poupado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</si>
  <si>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</si>
  <si>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</si>
  <si>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</si>
  <si>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</si>
  <si>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</si>
  <si>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</si>
  <si>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</si>
  <si>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</si>
  <si>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</si>
  <si>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</si>
  <si>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</si>
  <si>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</si>
  <si>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Falta para meta</t>
  </si>
  <si>
    <t>Meta para viagem</t>
  </si>
  <si>
    <t>Parabéns você atingiu a META</t>
  </si>
  <si>
    <t>Poupador 1</t>
  </si>
  <si>
    <t>Poupador 2</t>
  </si>
  <si>
    <t>Poupador 3</t>
  </si>
  <si>
    <t>Poupador 4</t>
  </si>
  <si>
    <t>Poupador 5</t>
  </si>
  <si>
    <t>Poupador 6</t>
  </si>
  <si>
    <t>Soma</t>
  </si>
  <si>
    <t>Média</t>
  </si>
  <si>
    <t>Soma Acumulada</t>
  </si>
  <si>
    <t>Contagem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</si>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</sst>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&quot;$&quot;#,##0.00"/>
    <numFmt numFmtId="165" formatCode="&quot;R$&quot;\ #,##0.00"/>
  </numFmts>
  <fonts count="19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20"/>
      <color theme="1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1"/>
      <color theme="4"/>
      <name val="Trebuchet MS"/>
      <family val="2"/>
      <scheme val="min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4"/>
      <color theme="4" tint="-0.24994659260841701"/>
      <name val="Trebuchet MS"/>
      <family val="2"/>
      <scheme val="major"/>
    </font>
    <font>
      <sz val="20"/>
      <color theme="4" tint="-0.249977111117893"/>
      <name val="Trebuchet MS"/>
      <family val="2"/>
      <scheme val="minor"/>
    </font>
    <font>
      <b/>
      <sz val="18"/>
      <color theme="4"/>
      <name val="Trebuchet MS"/>
      <family val="2"/>
      <scheme val="minor"/>
    </font>
    <font>
      <sz val="18"/>
      <color theme="4"/>
      <name val="Trebuchet MS"/>
      <family val="2"/>
      <scheme val="minor"/>
    </font>
    <font>
      <sz val="14"/>
      <color theme="4" tint="-0.2499465926084170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2" tint="-0.749992370372631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0.3998840296639912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4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>
      <alignment vertical="center"/>
    </xf>
    <xf numFmtId="0" fontId="4" fillId="5" borderId="0" applyNumberFormat="0" applyBorder="0" applyAlignment="0" applyProtection="0"/>
    <xf numFmtId="0" fontId="3" fillId="2" borderId="0" applyNumberFormat="0" applyAlignment="0" applyProtection="0"/>
    <xf numFmtId="0" fontId="6" fillId="0" borderId="0" applyNumberFormat="0" applyFill="0" applyAlignment="0" applyProtection="0"/>
    <xf numFmtId="0" fontId="10" fillId="0" borderId="3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44" fontId="7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right" vertical="top"/>
    </xf>
    <xf numFmtId="0" fontId="6" fillId="0" borderId="0" xfId="3"/>
    <xf numFmtId="0" fontId="6" fillId="0" borderId="0" xfId="3" applyAlignment="1">
      <alignment horizontal="left"/>
    </xf>
    <xf numFmtId="0" fontId="10" fillId="0" borderId="3" xfId="4" applyFill="1" applyAlignment="1">
      <alignment horizont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11" fillId="4" borderId="0" xfId="0" quotePrefix="1" applyNumberFormat="1" applyFont="1" applyFill="1" applyAlignment="1">
      <alignment horizontal="left" vertical="center"/>
    </xf>
    <xf numFmtId="49" fontId="2" fillId="4" borderId="0" xfId="0" quotePrefix="1" applyNumberFormat="1" applyFont="1" applyFill="1" applyAlignment="1">
      <alignment horizontal="left" vertical="center"/>
    </xf>
    <xf numFmtId="49" fontId="11" fillId="4" borderId="0" xfId="0" quotePrefix="1" applyNumberFormat="1" applyFont="1" applyFill="1" applyAlignment="1">
      <alignment horizontal="left" vertical="center" wrapText="1"/>
    </xf>
    <xf numFmtId="49" fontId="2" fillId="4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vertical="top"/>
    </xf>
    <xf numFmtId="0" fontId="3" fillId="3" borderId="0" xfId="2" applyFill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0" fillId="6" borderId="0" xfId="0" applyFill="1">
      <alignment vertical="center"/>
    </xf>
    <xf numFmtId="0" fontId="4" fillId="6" borderId="0" xfId="1" applyFill="1" applyAlignment="1">
      <alignment horizontal="right" vertical="center" indent="1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7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0" fillId="0" borderId="5" xfId="0" applyNumberForma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65" fontId="0" fillId="0" borderId="0" xfId="0" applyNumberFormat="1">
      <alignment vertical="center"/>
    </xf>
    <xf numFmtId="165" fontId="14" fillId="0" borderId="0" xfId="0" applyNumberFormat="1" applyFont="1" applyBorder="1" applyAlignment="1">
      <alignment horizontal="right" vertical="center"/>
    </xf>
    <xf numFmtId="165" fontId="0" fillId="0" borderId="5" xfId="0" applyNumberFormat="1" applyBorder="1">
      <alignment vertical="center"/>
    </xf>
    <xf numFmtId="165" fontId="0" fillId="0" borderId="0" xfId="0" applyNumberFormat="1" applyBorder="1">
      <alignment vertical="center"/>
    </xf>
    <xf numFmtId="165" fontId="0" fillId="0" borderId="5" xfId="0" applyNumberFormat="1" applyFont="1" applyBorder="1">
      <alignment vertical="center"/>
    </xf>
    <xf numFmtId="165" fontId="0" fillId="0" borderId="0" xfId="0" applyNumberFormat="1" applyFont="1" applyBorder="1">
      <alignment vertical="center"/>
    </xf>
    <xf numFmtId="165" fontId="0" fillId="0" borderId="0" xfId="0" applyNumberFormat="1" applyFont="1">
      <alignment vertical="center"/>
    </xf>
    <xf numFmtId="0" fontId="0" fillId="0" borderId="0" xfId="0" applyNumberFormat="1" applyAlignment="1">
      <alignment horizontal="center"/>
    </xf>
    <xf numFmtId="165" fontId="9" fillId="2" borderId="0" xfId="0" applyNumberFormat="1" applyFont="1" applyFill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3" fillId="0" borderId="5" xfId="5" applyBorder="1" applyAlignment="1">
      <alignment horizontal="center" vertical="center"/>
    </xf>
    <xf numFmtId="0" fontId="13" fillId="0" borderId="6" xfId="5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3" fillId="0" borderId="0" xfId="5" applyBorder="1" applyAlignment="1">
      <alignment horizontal="center" vertical="center"/>
    </xf>
    <xf numFmtId="44" fontId="0" fillId="0" borderId="0" xfId="6" applyFont="1" applyAlignment="1">
      <alignment vertical="center"/>
    </xf>
    <xf numFmtId="0" fontId="0" fillId="0" borderId="8" xfId="0" applyBorder="1">
      <alignment vertical="center"/>
    </xf>
    <xf numFmtId="44" fontId="0" fillId="0" borderId="9" xfId="6" applyFont="1" applyBorder="1" applyAlignment="1">
      <alignment vertical="center"/>
    </xf>
    <xf numFmtId="0" fontId="0" fillId="0" borderId="7" xfId="0" applyBorder="1">
      <alignment vertical="center"/>
    </xf>
    <xf numFmtId="44" fontId="0" fillId="0" borderId="0" xfId="0" applyNumberFormat="1">
      <alignment vertical="center"/>
    </xf>
    <xf numFmtId="44" fontId="1" fillId="0" borderId="8" xfId="0" applyNumberFormat="1" applyFont="1" applyBorder="1">
      <alignment vertical="center"/>
    </xf>
    <xf numFmtId="44" fontId="1" fillId="0" borderId="9" xfId="0" applyNumberFormat="1" applyFont="1" applyBorder="1">
      <alignment vertical="center"/>
    </xf>
    <xf numFmtId="44" fontId="0" fillId="4" borderId="0" xfId="6" applyFont="1" applyFill="1" applyAlignment="1">
      <alignment vertical="center"/>
    </xf>
    <xf numFmtId="44" fontId="16" fillId="4" borderId="0" xfId="0" applyNumberFormat="1" applyFont="1" applyFill="1">
      <alignment vertical="center"/>
    </xf>
    <xf numFmtId="0" fontId="0" fillId="4" borderId="0" xfId="0" applyFill="1" applyAlignment="1">
      <alignment horizontal="center" vertical="center" wrapText="1"/>
    </xf>
    <xf numFmtId="44" fontId="15" fillId="0" borderId="12" xfId="6" applyFont="1" applyFill="1" applyBorder="1" applyAlignment="1">
      <alignment vertical="center"/>
    </xf>
    <xf numFmtId="0" fontId="17" fillId="0" borderId="0" xfId="0" applyFont="1" applyFill="1">
      <alignment vertical="center"/>
    </xf>
    <xf numFmtId="0" fontId="17" fillId="0" borderId="8" xfId="0" applyFont="1" applyFill="1" applyBorder="1">
      <alignment vertical="center"/>
    </xf>
    <xf numFmtId="44" fontId="15" fillId="0" borderId="10" xfId="6" applyNumberFormat="1" applyFont="1" applyFill="1" applyBorder="1" applyAlignment="1">
      <alignment vertical="center"/>
    </xf>
    <xf numFmtId="44" fontId="17" fillId="0" borderId="11" xfId="6" applyNumberFormat="1" applyFont="1" applyFill="1" applyBorder="1" applyAlignment="1">
      <alignment vertical="center"/>
    </xf>
    <xf numFmtId="44" fontId="18" fillId="4" borderId="0" xfId="0" applyNumberFormat="1" applyFont="1" applyFill="1" applyAlignment="1">
      <alignment horizontal="center" vertical="center"/>
    </xf>
  </cellXfs>
  <cellStyles count="7">
    <cellStyle name="Moeda" xfId="6" builtinId="4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border outline="0">
        <right style="thin">
          <color theme="3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general" vertical="center" textRotation="0" wrapText="0" indent="0" justifyLastLine="0" shrinkToFit="0" readingOrder="0"/>
    </dxf>
    <dxf>
      <border diagonalUp="0" diagonalDown="0" outline="0">
        <left style="thin">
          <color theme="3" tint="0.39997558519241921"/>
        </left>
        <right style="thin">
          <color theme="3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justifyLastLine="0" shrinkToFit="0" readingOrder="0"/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5" formatCode="&quot;R$&quot;\ #,##0.00"/>
      <border diagonalUp="0" diagonalDown="0" outline="0">
        <left/>
        <right/>
        <top/>
        <bottom/>
      </border>
    </dxf>
    <dxf>
      <numFmt numFmtId="165" formatCode="&quot;R$&quot;\ #,##0.00"/>
      <border diagonalUp="0" diagonalDown="0" outline="0">
        <left/>
        <right/>
        <top style="medium">
          <color theme="4" tint="0.39991454817346722"/>
        </top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4" tint="0.39991454817346722"/>
        </top>
        <bottom/>
      </border>
    </dxf>
    <dxf>
      <numFmt numFmtId="165" formatCode="&quot;R$&quot;\ #,##0.00"/>
    </dxf>
    <dxf>
      <numFmt numFmtId="165" formatCode="&quot;R$&quot;\ 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>
        <horizontal style="thin">
          <color theme="0" tint="-0.14996795556505021"/>
        </horizontal>
      </border>
    </dxf>
    <dxf>
      <font>
        <b/>
        <i val="0"/>
        <color theme="4"/>
      </font>
    </dxf>
    <dxf>
      <font>
        <b/>
        <i val="0"/>
      </font>
      <border>
        <top style="medium">
          <color theme="4" tint="0.39991454817346722"/>
        </top>
        <bottom style="medium">
          <color theme="4" tint="0.39991454817346722"/>
        </bottom>
      </border>
    </dxf>
    <dxf>
      <font>
        <color theme="4" tint="-0.24994659260841701"/>
      </font>
      <border>
        <bottom style="medium">
          <color theme="4" tint="0.39991454817346722"/>
        </bottom>
      </border>
    </dxf>
  </dxfs>
  <tableStyles count="1" defaultPivotStyle="PivotStyleLight16">
    <tableStyle name="Planejador de Viagens" pivot="0" count="4">
      <tableStyleElement type="headerRow" dxfId="43"/>
      <tableStyleElement type="totalRow" dxfId="42"/>
      <tableStyleElement type="lastColumn" dxfId="41"/>
      <tableStyleElement type="first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Poupado!$AU$31</c:f>
              <c:strCache>
                <c:ptCount val="1"/>
                <c:pt idx="0">
                  <c:v>Meta para viagem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Poupado!$AV$31</c:f>
              <c:numCache>
                <c:formatCode>_("R$"* #,##0.00_);_("R$"* \(#,##0.00\);_("R$"* "-"??_);_(@_)</c:formatCode>
                <c:ptCount val="1"/>
                <c:pt idx="0">
                  <c:v>9090.7428571428572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C-4893-BE3F-8CCCE2D1B595}"/>
            </c:ext>
          </c:extLst>
        </c:ser>
        <c:ser>
          <c:idx val="1"/>
          <c:order val="1"/>
          <c:tx>
            <c:strRef>
              <c:f>Poupado!$AU$32</c:f>
              <c:strCache>
                <c:ptCount val="1"/>
                <c:pt idx="0">
                  <c:v>Poupado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Poupado!$AV$32</c:f>
              <c:numCache>
                <c:formatCode>_("R$"* #,##0.00_);_("R$"* \(#,##0.00\);_("R$"* "-"??_);_(@_)</c:formatCode>
                <c:ptCount val="1"/>
                <c:pt idx="0">
                  <c:v>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C-4893-BE3F-8CCCE2D1B5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15154720"/>
        <c:axId val="37296192"/>
      </c:barChart>
      <c:catAx>
        <c:axId val="415154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296192"/>
        <c:crosses val="autoZero"/>
        <c:auto val="1"/>
        <c:lblAlgn val="ctr"/>
        <c:lblOffset val="100"/>
        <c:noMultiLvlLbl val="0"/>
      </c:catAx>
      <c:valAx>
        <c:axId val="37296192"/>
        <c:scaling>
          <c:orientation val="minMax"/>
        </c:scaling>
        <c:delete val="1"/>
        <c:axPos val="b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41515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5401662049861494E-2"/>
          <c:w val="0.96405228758169936"/>
          <c:h val="0.7952657752960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Poupado!$DY$15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Poupado!$DZ$15</c:f>
              <c:numCache>
                <c:formatCode>_("R$"* #,##0.00_);_("R$"* \(#,##0.00\);_("R$"* "-"??_);_(@_)</c:formatCode>
                <c:ptCount val="1"/>
                <c:pt idx="0">
                  <c:v>9090.7428571428572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E-4D20-8F0D-464F4BBD2B99}"/>
            </c:ext>
          </c:extLst>
        </c:ser>
        <c:ser>
          <c:idx val="1"/>
          <c:order val="1"/>
          <c:tx>
            <c:strRef>
              <c:f>Poupado!$DY$16</c:f>
              <c:strCache>
                <c:ptCount val="1"/>
                <c:pt idx="0">
                  <c:v>Poupador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Poupado!$DZ$16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E-4D20-8F0D-464F4BBD2B99}"/>
            </c:ext>
          </c:extLst>
        </c:ser>
        <c:ser>
          <c:idx val="2"/>
          <c:order val="2"/>
          <c:tx>
            <c:strRef>
              <c:f>Poupado!$DY$17</c:f>
              <c:strCache>
                <c:ptCount val="1"/>
                <c:pt idx="0">
                  <c:v>Poupador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Poupado!$DZ$17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E-4D20-8F0D-464F4BBD2B99}"/>
            </c:ext>
          </c:extLst>
        </c:ser>
        <c:ser>
          <c:idx val="3"/>
          <c:order val="3"/>
          <c:tx>
            <c:strRef>
              <c:f>Poupado!$DY$18</c:f>
              <c:strCache>
                <c:ptCount val="1"/>
                <c:pt idx="0">
                  <c:v>Poupador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Poupado!$DZ$18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9E-4D20-8F0D-464F4BBD2B99}"/>
            </c:ext>
          </c:extLst>
        </c:ser>
        <c:ser>
          <c:idx val="4"/>
          <c:order val="4"/>
          <c:tx>
            <c:strRef>
              <c:f>Poupado!$DY$19</c:f>
              <c:strCache>
                <c:ptCount val="1"/>
                <c:pt idx="0">
                  <c:v>Poupador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Poupado!$DZ$19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9E-4D20-8F0D-464F4BBD2B99}"/>
            </c:ext>
          </c:extLst>
        </c:ser>
        <c:ser>
          <c:idx val="5"/>
          <c:order val="5"/>
          <c:tx>
            <c:strRef>
              <c:f>Poupado!$DY$20</c:f>
              <c:strCache>
                <c:ptCount val="1"/>
                <c:pt idx="0">
                  <c:v>Poupador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Poupado!$DZ$20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9E-4D20-8F0D-464F4BBD2B99}"/>
            </c:ext>
          </c:extLst>
        </c:ser>
        <c:ser>
          <c:idx val="6"/>
          <c:order val="6"/>
          <c:tx>
            <c:strRef>
              <c:f>Poupado!$DY$21</c:f>
              <c:strCache>
                <c:ptCount val="1"/>
                <c:pt idx="0">
                  <c:v>Poupador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Poupado!$DZ$21</c:f>
              <c:numCache>
                <c:formatCode>_("R$"* #,##0.00_);_("R$"* \(#,##0.00\);_("R$"* "-"??_);_(@_)</c:formatCode>
                <c:ptCount val="1"/>
                <c:pt idx="0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9E-4D20-8F0D-464F4BBD2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5578352"/>
        <c:axId val="348252800"/>
      </c:barChart>
      <c:catAx>
        <c:axId val="45557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252800"/>
        <c:crosses val="autoZero"/>
        <c:auto val="1"/>
        <c:lblAlgn val="ctr"/>
        <c:lblOffset val="100"/>
        <c:noMultiLvlLbl val="0"/>
      </c:catAx>
      <c:valAx>
        <c:axId val="348252800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45557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7620</xdr:colOff>
      <xdr:row>20</xdr:row>
      <xdr:rowOff>99060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455E21E-9572-490E-B13E-7F5FB2D42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91440</xdr:rowOff>
    </xdr:from>
    <xdr:to>
      <xdr:col>11</xdr:col>
      <xdr:colOff>228600</xdr:colOff>
      <xdr:row>31</xdr:row>
      <xdr:rowOff>99060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324ACD-149C-4016-B31F-D7AFF1B3D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104775</xdr:rowOff>
    </xdr:from>
    <xdr:to>
      <xdr:col>8</xdr:col>
      <xdr:colOff>752475</xdr:colOff>
      <xdr:row>1</xdr:row>
      <xdr:rowOff>438150</xdr:rowOff>
    </xdr:to>
    <xdr:pic>
      <xdr:nvPicPr>
        <xdr:cNvPr id="4" name="Avião" descr="&quot;&quot;" title="Aviã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3921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142875</xdr:rowOff>
    </xdr:from>
    <xdr:to>
      <xdr:col>3</xdr:col>
      <xdr:colOff>1647825</xdr:colOff>
      <xdr:row>4</xdr:row>
      <xdr:rowOff>28575</xdr:rowOff>
    </xdr:to>
    <xdr:pic>
      <xdr:nvPicPr>
        <xdr:cNvPr id="5" name="Arte principal" descr="Barco, lago, carro e estrada." title="Arte princip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0" y="43574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Combustível" displayName="Combustível" ref="B12:C17" totalsRowCount="1">
  <tableColumns count="2">
    <tableColumn id="1" name="Gasolina" totalsRowLabel="Total" dataDxfId="39" totalsRowDxfId="38"/>
    <tableColumn id="2" name="Valor" totalsRowFunction="custom" dataDxfId="37" totalsRowDxfId="36">
      <totalsRowFormula>((C13/C14)*C15)*C16</totalsRowFormula>
    </tableColumn>
  </tableColumns>
  <tableStyleInfo name="Planejador de Viagens" showFirstColumn="0" showLastColumn="0" showRowStripes="1" showColumnStripes="0"/>
</table>
</file>

<file path=xl/tables/table2.xml><?xml version="1.0" encoding="utf-8"?>
<table xmlns="http://schemas.openxmlformats.org/spreadsheetml/2006/main" id="2" name="Passagens" displayName="Passagens" ref="B19:C22" totalsRowCount="1">
  <tableColumns count="2">
    <tableColumn id="1" name="Tarifa aérea" totalsRowLabel="Total" dataDxfId="35" totalsRowDxfId="34"/>
    <tableColumn id="2" name="Valor" totalsRowFunction="custom" dataDxfId="33" totalsRowDxfId="32">
      <totalsRowFormula>(C20*Total_de_Viajantes)+C21</totalsRowFormula>
    </tableColumn>
  </tableColumns>
  <tableStyleInfo name="Planejador de Viagens" showFirstColumn="0" showLastColumn="0" showRowStripes="1" showColumnStripes="0"/>
</table>
</file>

<file path=xl/tables/table3.xml><?xml version="1.0" encoding="utf-8"?>
<table xmlns="http://schemas.openxmlformats.org/spreadsheetml/2006/main" id="3" name="Refeições" displayName="Refeições" ref="B24:C27" totalsRowCount="1">
  <tableColumns count="2">
    <tableColumn id="1" name="Refeições" totalsRowLabel="Total" dataDxfId="31" totalsRowDxfId="30"/>
    <tableColumn id="2" name="Valor" totalsRowFunction="custom" dataDxfId="29" totalsRowDxfId="28">
      <totalsRowFormula>((C26*Total_de_Viajantes)*C25)*Comprimento</totalsRowFormula>
    </tableColumn>
  </tableColumns>
  <tableStyleInfo name="Planejador de Viagens" showFirstColumn="0" showLastColumn="0" showRowStripes="1" showColumnStripes="0"/>
</table>
</file>

<file path=xl/tables/table4.xml><?xml version="1.0" encoding="utf-8"?>
<table xmlns="http://schemas.openxmlformats.org/spreadsheetml/2006/main" id="4" name="Hospedagem" displayName="Hospedagem" ref="B29:C35" totalsRowCount="1">
  <tableColumns count="2">
    <tableColumn id="1" name="Hospedagem" totalsRowLabel="Total" dataDxfId="27" totalsRowDxfId="26"/>
    <tableColumn id="2" name="Valor" totalsRowFunction="custom" dataDxfId="25" totalsRowDxfId="24">
      <totalsRowFormula>((C30+C33+C34)*C31)*C32</totalsRowFormula>
    </tableColumn>
  </tableColumns>
  <tableStyleInfo name="Planejador de Viagens" showFirstColumn="0" showLastColumn="0" showRowStripes="1" showColumnStripes="0"/>
</table>
</file>

<file path=xl/tables/table5.xml><?xml version="1.0" encoding="utf-8"?>
<table xmlns="http://schemas.openxmlformats.org/spreadsheetml/2006/main" id="5" name="Diversos" displayName="Diversos" ref="B37:E42" totalsRowCount="1">
  <tableColumns count="4">
    <tableColumn id="1" name="Entretenimento/Diversos" totalsRowLabel="Total adicionado à viagem" dataDxfId="23" totalsRowDxfId="19"/>
    <tableColumn id="2" name="Custo total" totalsRowFunction="custom" dataDxfId="22" totalsRowDxfId="18">
      <totalsRowFormula>SUBTOTAL(109,Diversos[Custo])</totalsRowFormula>
    </tableColumn>
    <tableColumn id="3" name="Adicionar ao Total?" dataDxfId="21" totalsRowDxfId="17"/>
    <tableColumn id="4" name="Custo" dataDxfId="20" totalsRowDxfId="16">
      <calculatedColumnFormula>IF(Diversos[[#This Row],[Adicionar ao Total?]]="sim",Diversos[[#This Row],[Custo total]],0)</calculatedColumnFormula>
    </tableColumn>
  </tableColumns>
  <tableStyleInfo name="Planejador de Viagens" showFirstColumn="0" showLastColumn="1" showRowStripes="0" showColumnStripes="0"/>
</table>
</file>

<file path=xl/tables/table6.xml><?xml version="1.0" encoding="utf-8"?>
<table xmlns="http://schemas.openxmlformats.org/spreadsheetml/2006/main" id="6" name="Tabela6" displayName="Tabela6" ref="A1:M8" totalsRowShown="0" headerRowDxfId="15" dataDxfId="14" tableBorderDxfId="13" dataCellStyle="Moeda">
  <tableColumns count="13">
    <tableColumn id="1" name="." dataDxfId="12"/>
    <tableColumn id="2" name="Janeiro" dataDxfId="11" dataCellStyle="Moeda"/>
    <tableColumn id="3" name="Fevereiro" dataDxfId="10" dataCellStyle="Moeda"/>
    <tableColumn id="4" name="Março" dataDxfId="9" dataCellStyle="Moeda"/>
    <tableColumn id="5" name="Abril" dataDxfId="8" dataCellStyle="Moeda"/>
    <tableColumn id="6" name="Maio" dataDxfId="7" dataCellStyle="Moeda"/>
    <tableColumn id="7" name="Junho" dataDxfId="6" dataCellStyle="Moeda"/>
    <tableColumn id="8" name="Julho" dataDxfId="5" dataCellStyle="Moeda"/>
    <tableColumn id="9" name="Agosto" dataDxfId="4" dataCellStyle="Moeda"/>
    <tableColumn id="10" name="Setembro" dataDxfId="3" dataCellStyle="Moeda"/>
    <tableColumn id="11" name="Outubro" dataDxfId="2" dataCellStyle="Moeda"/>
    <tableColumn id="12" name="Novembro" dataDxfId="1" dataCellStyle="Moeda"/>
    <tableColumn id="13" name="Dezembro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Base">
  <a:themeElements>
    <a:clrScheme name="Planejador de Viagen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activeCell="M10" sqref="M10"/>
    </sheetView>
  </sheetViews>
  <sheetFormatPr defaultRowHeight="14.4" x14ac:dyDescent="0.3"/>
  <cols>
    <col min="1" max="1" width="16.6640625" bestFit="1" customWidth="1"/>
    <col min="2" max="2" width="13.33203125" bestFit="1" customWidth="1"/>
  </cols>
  <sheetData>
    <row r="1" spans="1:2" x14ac:dyDescent="0.3">
      <c r="A1" s="4" t="s">
        <v>59</v>
      </c>
      <c r="B1" s="66">
        <v>9090.7428571428572</v>
      </c>
    </row>
    <row r="2" spans="1:2" x14ac:dyDescent="0.3">
      <c r="A2" t="s">
        <v>45</v>
      </c>
      <c r="B2" s="63">
        <v>81335</v>
      </c>
    </row>
    <row r="3" spans="1:2" x14ac:dyDescent="0.3">
      <c r="A3" s="68" t="str">
        <f>IF(Poupado!AV33&gt;0,Poupado!AU33,Poupado!AU34)</f>
        <v>Falta para meta</v>
      </c>
      <c r="B3" s="74">
        <f>IF(Poupado!AV33&gt;0,Poupado!AV33,Poupado!AV34)</f>
        <v>1890.7428571428572</v>
      </c>
    </row>
    <row r="4" spans="1:2" x14ac:dyDescent="0.3">
      <c r="A4" s="68"/>
      <c r="B4" s="74"/>
    </row>
  </sheetData>
  <mergeCells count="2">
    <mergeCell ref="A3:A4"/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L43"/>
  <sheetViews>
    <sheetView showGridLines="0" topLeftCell="A3" workbookViewId="0">
      <selection activeCell="D13" sqref="D13:D16"/>
    </sheetView>
  </sheetViews>
  <sheetFormatPr defaultRowHeight="22.5" customHeight="1" x14ac:dyDescent="0.3"/>
  <cols>
    <col min="1" max="1" width="1.88671875" customWidth="1"/>
    <col min="2" max="2" width="31" style="14" customWidth="1"/>
    <col min="3" max="3" width="15.44140625" style="39" customWidth="1"/>
    <col min="4" max="4" width="26.6640625" customWidth="1"/>
    <col min="5" max="5" width="27.21875" hidden="1" customWidth="1"/>
    <col min="6" max="6" width="6.88671875" customWidth="1"/>
    <col min="7" max="7" width="2.44140625" customWidth="1"/>
    <col min="8" max="8" width="4.88671875" customWidth="1"/>
    <col min="9" max="9" width="51.88671875" customWidth="1"/>
    <col min="10" max="10" width="2.44140625" customWidth="1"/>
  </cols>
  <sheetData>
    <row r="1" spans="2:12" ht="16.5" customHeight="1" x14ac:dyDescent="0.3">
      <c r="C1" s="2"/>
    </row>
    <row r="2" spans="2:12" ht="44.25" customHeight="1" x14ac:dyDescent="0.3">
      <c r="C2" s="2"/>
      <c r="G2" s="22"/>
      <c r="H2" s="22"/>
      <c r="I2" s="23" t="s">
        <v>0</v>
      </c>
      <c r="J2" s="22"/>
      <c r="L2" s="1"/>
    </row>
    <row r="3" spans="2:12" ht="44.25" customHeight="1" x14ac:dyDescent="0.3">
      <c r="C3" s="2"/>
      <c r="G3" s="3"/>
      <c r="H3" s="3"/>
      <c r="I3" s="20" t="s">
        <v>43</v>
      </c>
      <c r="J3" s="3"/>
    </row>
    <row r="4" spans="2:12" ht="36.75" customHeight="1" x14ac:dyDescent="0.3">
      <c r="C4" s="2"/>
      <c r="G4" s="4"/>
      <c r="H4" s="4"/>
      <c r="I4" s="4"/>
      <c r="J4" s="4"/>
    </row>
    <row r="5" spans="2:12" ht="38.25" customHeight="1" thickBot="1" x14ac:dyDescent="0.4">
      <c r="B5" s="8" t="s">
        <v>1</v>
      </c>
      <c r="C5" s="2"/>
      <c r="D5" s="7" t="s">
        <v>2</v>
      </c>
      <c r="G5" s="4"/>
      <c r="H5" s="19" t="s">
        <v>3</v>
      </c>
      <c r="I5" s="4"/>
      <c r="J5" s="4"/>
    </row>
    <row r="6" spans="2:12" ht="22.5" customHeight="1" thickBot="1" x14ac:dyDescent="0.35">
      <c r="B6" s="13">
        <v>6</v>
      </c>
      <c r="C6" s="2"/>
      <c r="D6" s="25">
        <v>7</v>
      </c>
      <c r="G6" s="4"/>
      <c r="H6" s="15" t="s">
        <v>4</v>
      </c>
      <c r="I6" s="51" t="s">
        <v>41</v>
      </c>
      <c r="J6" s="4"/>
    </row>
    <row r="7" spans="2:12" ht="25.5" customHeight="1" x14ac:dyDescent="0.3">
      <c r="C7" s="2"/>
      <c r="G7" s="4"/>
      <c r="H7" s="16"/>
      <c r="I7" s="52"/>
      <c r="J7" s="4"/>
    </row>
    <row r="8" spans="2:12" ht="22.5" customHeight="1" thickBot="1" x14ac:dyDescent="0.4">
      <c r="B8" s="8" t="s">
        <v>5</v>
      </c>
      <c r="C8" s="2"/>
      <c r="D8" s="8" t="s">
        <v>6</v>
      </c>
      <c r="G8" s="4"/>
      <c r="H8" s="17" t="s">
        <v>7</v>
      </c>
      <c r="I8" s="51" t="s">
        <v>8</v>
      </c>
      <c r="J8" s="4"/>
    </row>
    <row r="9" spans="2:12" ht="22.5" customHeight="1" thickBot="1" x14ac:dyDescent="0.35">
      <c r="B9" s="47">
        <f>IF(Adicionar_Combustível="sim",Total_com_Combustível,0)+IF(Adicionar_Passagens="sim",Total_com_Passagens,0)+IF(Adicionar_Refeições="sim",Total_com_Refeições,0)+IF(Adicionar_Hospedagem="sim",Total_com_Hospedagem,0)+Total_com_Entretenimento</f>
        <v>9090.7428571428572</v>
      </c>
      <c r="C9" s="2"/>
      <c r="D9" s="48">
        <f>Custo_Total_da_Viagem/Total_de_Viajantes</f>
        <v>1515.1238095238095</v>
      </c>
      <c r="E9" s="1"/>
      <c r="G9" s="4"/>
      <c r="H9" s="18"/>
      <c r="I9" s="52"/>
      <c r="J9" s="4"/>
    </row>
    <row r="10" spans="2:12" ht="22.5" customHeight="1" x14ac:dyDescent="0.3">
      <c r="C10" s="2"/>
      <c r="G10" s="4"/>
      <c r="H10" s="4"/>
      <c r="I10" s="52"/>
      <c r="J10" s="4"/>
    </row>
    <row r="11" spans="2:12" ht="22.5" customHeight="1" x14ac:dyDescent="0.3">
      <c r="C11" s="2"/>
      <c r="G11" s="4"/>
      <c r="H11" s="17" t="s">
        <v>9</v>
      </c>
      <c r="I11" s="51" t="s">
        <v>42</v>
      </c>
      <c r="J11" s="4"/>
    </row>
    <row r="12" spans="2:12" ht="22.5" customHeight="1" thickBot="1" x14ac:dyDescent="0.4">
      <c r="B12" s="29" t="s">
        <v>10</v>
      </c>
      <c r="C12" s="30" t="s">
        <v>11</v>
      </c>
      <c r="D12" s="9" t="s">
        <v>12</v>
      </c>
      <c r="G12" s="4"/>
      <c r="H12" s="18"/>
      <c r="I12" s="51"/>
      <c r="J12" s="4"/>
    </row>
    <row r="13" spans="2:12" ht="22.5" customHeight="1" x14ac:dyDescent="0.3">
      <c r="B13" s="31" t="s">
        <v>13</v>
      </c>
      <c r="C13" s="32">
        <v>690</v>
      </c>
      <c r="D13" s="55" t="s">
        <v>14</v>
      </c>
      <c r="G13" s="4"/>
      <c r="H13" s="4"/>
      <c r="I13" s="51"/>
      <c r="J13" s="4"/>
    </row>
    <row r="14" spans="2:12" ht="22.5" customHeight="1" x14ac:dyDescent="0.3">
      <c r="B14" s="14" t="s">
        <v>15</v>
      </c>
      <c r="C14" s="2">
        <v>21</v>
      </c>
      <c r="D14" s="56"/>
      <c r="G14" s="4"/>
      <c r="H14" s="4"/>
      <c r="I14" s="51"/>
      <c r="J14" s="4"/>
    </row>
    <row r="15" spans="2:12" ht="22.5" customHeight="1" x14ac:dyDescent="0.3">
      <c r="B15" s="14" t="s">
        <v>16</v>
      </c>
      <c r="C15" s="39">
        <v>4.12</v>
      </c>
      <c r="D15" s="56"/>
      <c r="G15" s="4"/>
      <c r="H15" s="4"/>
      <c r="I15" s="51"/>
      <c r="J15" s="4"/>
    </row>
    <row r="16" spans="2:12" ht="22.5" customHeight="1" thickBot="1" x14ac:dyDescent="0.35">
      <c r="B16" s="14" t="s">
        <v>17</v>
      </c>
      <c r="C16" s="2">
        <v>2</v>
      </c>
      <c r="D16" s="57"/>
      <c r="G16" s="4"/>
      <c r="H16" s="17"/>
      <c r="I16" s="52"/>
      <c r="J16" s="4"/>
    </row>
    <row r="17" spans="2:10" ht="22.5" customHeight="1" thickBot="1" x14ac:dyDescent="0.35">
      <c r="B17" s="14" t="s">
        <v>18</v>
      </c>
      <c r="C17" s="39">
        <f>((C13/C14)*C15)*C16</f>
        <v>270.74285714285713</v>
      </c>
      <c r="D17" s="12"/>
      <c r="G17" s="4"/>
      <c r="H17" s="4"/>
      <c r="I17" s="52"/>
      <c r="J17" s="4"/>
    </row>
    <row r="18" spans="2:10" ht="22.5" customHeight="1" x14ac:dyDescent="0.3">
      <c r="C18" s="46"/>
      <c r="D18" s="24"/>
      <c r="G18" s="4"/>
      <c r="H18" s="6"/>
      <c r="I18" s="27"/>
      <c r="J18" s="4"/>
    </row>
    <row r="19" spans="2:10" ht="22.5" customHeight="1" thickBot="1" x14ac:dyDescent="0.4">
      <c r="B19" s="29" t="s">
        <v>19</v>
      </c>
      <c r="C19" s="40" t="s">
        <v>11</v>
      </c>
      <c r="D19" s="9" t="s">
        <v>12</v>
      </c>
      <c r="G19" s="4"/>
      <c r="H19" s="6"/>
      <c r="I19" s="28"/>
      <c r="J19" s="4"/>
    </row>
    <row r="20" spans="2:10" ht="22.5" customHeight="1" x14ac:dyDescent="0.3">
      <c r="B20" s="31" t="s">
        <v>20</v>
      </c>
      <c r="C20" s="41">
        <v>440</v>
      </c>
      <c r="D20" s="53" t="s">
        <v>21</v>
      </c>
      <c r="G20" s="4"/>
      <c r="H20" s="4"/>
      <c r="I20" s="5"/>
      <c r="J20" s="4"/>
    </row>
    <row r="21" spans="2:10" ht="22.5" customHeight="1" thickBot="1" x14ac:dyDescent="0.35">
      <c r="B21" s="14" t="s">
        <v>22</v>
      </c>
      <c r="C21" s="39">
        <v>960</v>
      </c>
      <c r="D21" s="54"/>
      <c r="G21" s="4"/>
      <c r="H21" s="5"/>
      <c r="I21" s="4"/>
      <c r="J21" s="4"/>
    </row>
    <row r="22" spans="2:10" ht="22.5" customHeight="1" thickBot="1" x14ac:dyDescent="0.35">
      <c r="B22" s="36" t="s">
        <v>18</v>
      </c>
      <c r="C22" s="42">
        <f>(C20*Total_de_Viajantes)+C21</f>
        <v>3600</v>
      </c>
      <c r="D22" s="12"/>
      <c r="G22" s="4"/>
      <c r="H22" s="5"/>
      <c r="I22" s="5"/>
      <c r="J22" s="4"/>
    </row>
    <row r="23" spans="2:10" ht="22.5" customHeight="1" x14ac:dyDescent="0.3">
      <c r="C23" s="46"/>
      <c r="D23" s="24"/>
      <c r="G23" s="4"/>
      <c r="H23" s="4"/>
      <c r="I23" s="5"/>
      <c r="J23" s="4"/>
    </row>
    <row r="24" spans="2:10" ht="22.5" customHeight="1" thickBot="1" x14ac:dyDescent="0.4">
      <c r="B24" s="29" t="s">
        <v>23</v>
      </c>
      <c r="C24" s="40" t="s">
        <v>11</v>
      </c>
      <c r="D24" s="9" t="s">
        <v>12</v>
      </c>
      <c r="G24" s="4"/>
      <c r="H24" s="4"/>
      <c r="I24" s="5"/>
      <c r="J24" s="4"/>
    </row>
    <row r="25" spans="2:10" ht="22.5" customHeight="1" x14ac:dyDescent="0.3">
      <c r="B25" s="31" t="s">
        <v>24</v>
      </c>
      <c r="C25" s="41">
        <v>20</v>
      </c>
      <c r="D25" s="53" t="s">
        <v>14</v>
      </c>
      <c r="G25" s="4"/>
      <c r="H25" s="4"/>
      <c r="I25" s="4"/>
      <c r="J25" s="4"/>
    </row>
    <row r="26" spans="2:10" ht="22.5" customHeight="1" thickBot="1" x14ac:dyDescent="0.35">
      <c r="B26" s="14" t="s">
        <v>25</v>
      </c>
      <c r="C26" s="2">
        <v>3</v>
      </c>
      <c r="D26" s="54"/>
      <c r="G26" s="4"/>
      <c r="H26" s="4"/>
      <c r="I26" s="4"/>
      <c r="J26" s="4"/>
    </row>
    <row r="27" spans="2:10" ht="22.5" customHeight="1" thickBot="1" x14ac:dyDescent="0.35">
      <c r="B27" s="36" t="s">
        <v>18</v>
      </c>
      <c r="C27" s="39">
        <f>((C26*Total_de_Viajantes)*C25)*Comprimento</f>
        <v>2520</v>
      </c>
      <c r="D27" s="12"/>
      <c r="G27" s="4"/>
      <c r="H27" s="4"/>
      <c r="I27" s="4"/>
      <c r="J27" s="4"/>
    </row>
    <row r="28" spans="2:10" ht="22.5" customHeight="1" x14ac:dyDescent="0.3">
      <c r="C28" s="46"/>
      <c r="D28" s="24"/>
      <c r="G28" s="4"/>
      <c r="H28" s="4"/>
      <c r="I28" s="4"/>
      <c r="J28" s="4"/>
    </row>
    <row r="29" spans="2:10" ht="22.5" customHeight="1" thickBot="1" x14ac:dyDescent="0.4">
      <c r="B29" s="29" t="s">
        <v>26</v>
      </c>
      <c r="C29" s="40" t="s">
        <v>11</v>
      </c>
      <c r="D29" s="9" t="s">
        <v>12</v>
      </c>
      <c r="G29" s="4"/>
      <c r="H29" s="4"/>
      <c r="I29" s="4"/>
      <c r="J29" s="4"/>
    </row>
    <row r="30" spans="2:10" ht="22.5" customHeight="1" x14ac:dyDescent="0.3">
      <c r="B30" s="31" t="s">
        <v>27</v>
      </c>
      <c r="C30" s="41">
        <v>220</v>
      </c>
      <c r="D30" s="53" t="s">
        <v>14</v>
      </c>
      <c r="G30" s="4"/>
      <c r="H30" s="4"/>
      <c r="I30" s="4"/>
      <c r="J30" s="4"/>
    </row>
    <row r="31" spans="2:10" ht="22.5" customHeight="1" x14ac:dyDescent="0.3">
      <c r="B31" s="14" t="s">
        <v>28</v>
      </c>
      <c r="C31" s="2">
        <v>6</v>
      </c>
      <c r="D31" s="58"/>
      <c r="G31" s="4"/>
      <c r="H31" s="4"/>
      <c r="I31" s="4"/>
      <c r="J31" s="4"/>
    </row>
    <row r="32" spans="2:10" ht="22.5" customHeight="1" x14ac:dyDescent="0.3">
      <c r="B32" s="14" t="s">
        <v>29</v>
      </c>
      <c r="C32" s="2">
        <v>3</v>
      </c>
      <c r="D32" s="58"/>
      <c r="G32" s="4"/>
      <c r="H32" s="4"/>
      <c r="I32" s="4"/>
      <c r="J32" s="4"/>
    </row>
    <row r="33" spans="2:10" ht="22.5" customHeight="1" x14ac:dyDescent="0.3">
      <c r="B33" s="14" t="s">
        <v>30</v>
      </c>
      <c r="C33" s="39">
        <v>40</v>
      </c>
      <c r="D33" s="58"/>
      <c r="G33" s="4"/>
      <c r="H33" s="4"/>
      <c r="I33" s="4"/>
      <c r="J33" s="4"/>
    </row>
    <row r="34" spans="2:10" ht="22.5" customHeight="1" thickBot="1" x14ac:dyDescent="0.35">
      <c r="B34" s="14" t="s">
        <v>31</v>
      </c>
      <c r="C34" s="39">
        <v>20</v>
      </c>
      <c r="D34" s="54"/>
      <c r="G34" s="4"/>
      <c r="H34" s="4"/>
      <c r="I34" s="4"/>
      <c r="J34" s="4"/>
    </row>
    <row r="35" spans="2:10" ht="22.5" customHeight="1" thickBot="1" x14ac:dyDescent="0.35">
      <c r="B35" s="14" t="s">
        <v>18</v>
      </c>
      <c r="C35" s="39">
        <f>((C30+C33+C34)*C31)*C32</f>
        <v>5040</v>
      </c>
      <c r="D35" s="12"/>
      <c r="G35" s="4"/>
      <c r="H35" s="4"/>
      <c r="I35" s="4"/>
      <c r="J35" s="4"/>
    </row>
    <row r="36" spans="2:10" ht="22.5" customHeight="1" x14ac:dyDescent="0.3">
      <c r="C36" s="46"/>
      <c r="D36" s="24"/>
      <c r="G36" s="4"/>
      <c r="H36" s="4"/>
      <c r="I36" s="4"/>
      <c r="J36" s="4"/>
    </row>
    <row r="37" spans="2:10" ht="22.5" customHeight="1" thickBot="1" x14ac:dyDescent="0.35">
      <c r="B37" s="29" t="s">
        <v>32</v>
      </c>
      <c r="C37" s="40" t="s">
        <v>33</v>
      </c>
      <c r="D37" s="33" t="s">
        <v>34</v>
      </c>
      <c r="E37" s="49" t="s">
        <v>35</v>
      </c>
      <c r="G37" s="4"/>
      <c r="H37" s="4"/>
      <c r="I37" s="4"/>
      <c r="J37" s="4"/>
    </row>
    <row r="38" spans="2:10" ht="22.5" customHeight="1" x14ac:dyDescent="0.3">
      <c r="B38" s="34" t="s">
        <v>36</v>
      </c>
      <c r="C38" s="43">
        <f>100*Total_de_Viajantes</f>
        <v>600</v>
      </c>
      <c r="D38" s="35" t="s">
        <v>14</v>
      </c>
      <c r="E38" s="35">
        <f>IF(Diversos[[#This Row],[Adicionar ao Total?]]="sim",Diversos[[#This Row],[Custo total]],0)</f>
        <v>600</v>
      </c>
      <c r="F38" s="11"/>
      <c r="G38" s="4"/>
      <c r="H38" s="4"/>
      <c r="I38" s="4"/>
      <c r="J38" s="4"/>
    </row>
    <row r="39" spans="2:10" ht="22.5" customHeight="1" x14ac:dyDescent="0.3">
      <c r="B39" s="26" t="s">
        <v>37</v>
      </c>
      <c r="C39" s="44">
        <v>200</v>
      </c>
      <c r="D39" s="21" t="s">
        <v>14</v>
      </c>
      <c r="E39" s="21">
        <f>IF(Diversos[[#This Row],[Adicionar ao Total?]]="sim",Diversos[[#This Row],[Custo total]],0)</f>
        <v>200</v>
      </c>
      <c r="F39" s="11"/>
      <c r="G39" s="4"/>
      <c r="H39" s="4"/>
      <c r="I39" s="4"/>
      <c r="J39" s="4"/>
    </row>
    <row r="40" spans="2:10" ht="22.5" customHeight="1" x14ac:dyDescent="0.3">
      <c r="B40" s="26" t="s">
        <v>38</v>
      </c>
      <c r="C40" s="44">
        <v>160</v>
      </c>
      <c r="D40" s="21" t="s">
        <v>14</v>
      </c>
      <c r="E40" s="21">
        <f>IF(Diversos[[#This Row],[Adicionar ao Total?]]="sim",Diversos[[#This Row],[Custo total]],0)</f>
        <v>160</v>
      </c>
      <c r="F40" s="11"/>
      <c r="G40" s="4"/>
      <c r="H40" s="4"/>
      <c r="I40" s="4"/>
      <c r="J40" s="4"/>
    </row>
    <row r="41" spans="2:10" ht="22.5" customHeight="1" x14ac:dyDescent="0.3">
      <c r="B41" s="26" t="s">
        <v>39</v>
      </c>
      <c r="C41" s="44">
        <f>50*Total_de_Viajantes</f>
        <v>300</v>
      </c>
      <c r="D41" s="21" t="s">
        <v>14</v>
      </c>
      <c r="E41" s="21">
        <f>IF(Diversos[[#This Row],[Adicionar ao Total?]]="sim",Diversos[[#This Row],[Custo total]],0)</f>
        <v>300</v>
      </c>
      <c r="F41" s="11"/>
      <c r="G41" s="4"/>
      <c r="H41" s="4"/>
      <c r="I41" s="4"/>
      <c r="J41" s="4"/>
    </row>
    <row r="42" spans="2:10" ht="22.5" customHeight="1" x14ac:dyDescent="0.3">
      <c r="B42" s="37" t="s">
        <v>40</v>
      </c>
      <c r="C42" s="45">
        <f>SUBTOTAL(109,Diversos[Custo])</f>
        <v>1260</v>
      </c>
      <c r="D42" s="38"/>
      <c r="E42" s="50"/>
      <c r="F42" s="10"/>
      <c r="G42" s="4"/>
      <c r="H42" s="4"/>
      <c r="I42" s="4"/>
      <c r="J42" s="4"/>
    </row>
    <row r="43" spans="2:10" ht="22.5" customHeight="1" x14ac:dyDescent="0.3">
      <c r="D43" s="10"/>
      <c r="E43" s="10"/>
    </row>
  </sheetData>
  <mergeCells count="8">
    <mergeCell ref="I6:I7"/>
    <mergeCell ref="D20:D21"/>
    <mergeCell ref="D13:D16"/>
    <mergeCell ref="D30:D34"/>
    <mergeCell ref="D25:D26"/>
    <mergeCell ref="I8:I10"/>
    <mergeCell ref="I11:I15"/>
    <mergeCell ref="I16:I17"/>
  </mergeCells>
  <pageMargins left="0.25" right="0.25" top="0.75" bottom="0.75" header="0.3" footer="0.3"/>
  <pageSetup paperSize="9" scale="67" fitToHeight="0" orientation="portrait" r:id="rId1"/>
  <ignoredErrors>
    <ignoredError sqref="H6:H9 H11:H12" numberStoredAsText="1"/>
  </ignoredErrors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5"/>
  <sheetViews>
    <sheetView showGridLines="0" tabSelected="1" workbookViewId="0">
      <selection activeCell="J3" sqref="J3"/>
    </sheetView>
  </sheetViews>
  <sheetFormatPr defaultRowHeight="14.4" x14ac:dyDescent="0.3"/>
  <cols>
    <col min="1" max="1" width="14.21875" bestFit="1" customWidth="1"/>
    <col min="2" max="2" width="14" bestFit="1" customWidth="1"/>
    <col min="3" max="13" width="11.88671875" bestFit="1" customWidth="1"/>
    <col min="14" max="14" width="14" bestFit="1" customWidth="1"/>
    <col min="15" max="15" width="8.88671875" customWidth="1"/>
    <col min="130" max="130" width="14" bestFit="1" customWidth="1"/>
  </cols>
  <sheetData>
    <row r="1" spans="1:131" x14ac:dyDescent="0.3">
      <c r="A1" t="s">
        <v>71</v>
      </c>
      <c r="B1" s="62" t="s">
        <v>46</v>
      </c>
      <c r="C1" s="62" t="s">
        <v>47</v>
      </c>
      <c r="D1" s="62" t="s">
        <v>48</v>
      </c>
      <c r="E1" s="62" t="s">
        <v>49</v>
      </c>
      <c r="F1" s="62" t="s">
        <v>50</v>
      </c>
      <c r="G1" s="62" t="s">
        <v>51</v>
      </c>
      <c r="H1" s="62" t="s">
        <v>52</v>
      </c>
      <c r="I1" s="62" t="s">
        <v>53</v>
      </c>
      <c r="J1" s="62" t="s">
        <v>54</v>
      </c>
      <c r="K1" s="62" t="s">
        <v>55</v>
      </c>
      <c r="L1" s="62" t="s">
        <v>56</v>
      </c>
      <c r="M1" s="60" t="s">
        <v>57</v>
      </c>
    </row>
    <row r="2" spans="1:131" x14ac:dyDescent="0.3">
      <c r="A2" s="60" t="s">
        <v>61</v>
      </c>
      <c r="B2" s="61">
        <v>100</v>
      </c>
      <c r="C2" s="61">
        <v>100</v>
      </c>
      <c r="D2" s="61">
        <v>100</v>
      </c>
      <c r="E2" s="61">
        <v>100</v>
      </c>
      <c r="F2" s="61">
        <v>100</v>
      </c>
      <c r="G2" s="61">
        <v>100</v>
      </c>
      <c r="H2" s="61">
        <v>100</v>
      </c>
      <c r="I2" s="61">
        <v>100</v>
      </c>
      <c r="J2" s="61">
        <v>100</v>
      </c>
      <c r="K2" s="61">
        <v>100</v>
      </c>
      <c r="L2" s="61">
        <v>100</v>
      </c>
      <c r="M2" s="61">
        <v>100</v>
      </c>
    </row>
    <row r="3" spans="1:131" x14ac:dyDescent="0.3">
      <c r="A3" s="60" t="s">
        <v>62</v>
      </c>
      <c r="B3" s="61">
        <v>100</v>
      </c>
      <c r="C3" s="61">
        <v>100</v>
      </c>
      <c r="D3" s="61">
        <v>100</v>
      </c>
      <c r="E3" s="61">
        <v>100</v>
      </c>
      <c r="F3" s="61">
        <v>100</v>
      </c>
      <c r="G3" s="61">
        <v>100</v>
      </c>
      <c r="H3" s="61">
        <v>100</v>
      </c>
      <c r="I3" s="61">
        <v>100</v>
      </c>
      <c r="J3" s="61">
        <v>100</v>
      </c>
      <c r="K3" s="61">
        <v>100</v>
      </c>
      <c r="L3" s="61">
        <v>100</v>
      </c>
      <c r="M3" s="61">
        <v>100</v>
      </c>
    </row>
    <row r="4" spans="1:131" x14ac:dyDescent="0.3">
      <c r="A4" s="60" t="s">
        <v>63</v>
      </c>
      <c r="B4" s="61">
        <v>100</v>
      </c>
      <c r="C4" s="61">
        <v>100</v>
      </c>
      <c r="D4" s="61">
        <v>100</v>
      </c>
      <c r="E4" s="61">
        <v>100</v>
      </c>
      <c r="F4" s="61">
        <v>100</v>
      </c>
      <c r="G4" s="61">
        <v>100</v>
      </c>
      <c r="H4" s="61">
        <v>100</v>
      </c>
      <c r="I4" s="61">
        <v>100</v>
      </c>
      <c r="J4" s="61">
        <v>100</v>
      </c>
      <c r="K4" s="61">
        <v>100</v>
      </c>
      <c r="L4" s="61">
        <v>100</v>
      </c>
      <c r="M4" s="61">
        <v>100</v>
      </c>
    </row>
    <row r="5" spans="1:131" x14ac:dyDescent="0.3">
      <c r="A5" s="60" t="s">
        <v>64</v>
      </c>
      <c r="B5" s="61">
        <v>100</v>
      </c>
      <c r="C5" s="61">
        <v>100</v>
      </c>
      <c r="D5" s="61">
        <v>100</v>
      </c>
      <c r="E5" s="61">
        <v>100</v>
      </c>
      <c r="F5" s="61">
        <v>100</v>
      </c>
      <c r="G5" s="61">
        <v>100</v>
      </c>
      <c r="H5" s="61">
        <v>100</v>
      </c>
      <c r="I5" s="61">
        <v>100</v>
      </c>
      <c r="J5" s="61">
        <v>100</v>
      </c>
      <c r="K5" s="61">
        <v>100</v>
      </c>
      <c r="L5" s="61">
        <v>100</v>
      </c>
      <c r="M5" s="61">
        <v>100</v>
      </c>
    </row>
    <row r="6" spans="1:131" x14ac:dyDescent="0.3">
      <c r="A6" s="60" t="s">
        <v>65</v>
      </c>
      <c r="B6" s="61">
        <v>100</v>
      </c>
      <c r="C6" s="61">
        <v>100</v>
      </c>
      <c r="D6" s="61">
        <v>100</v>
      </c>
      <c r="E6" s="61">
        <v>100</v>
      </c>
      <c r="F6" s="61">
        <v>100</v>
      </c>
      <c r="G6" s="61">
        <v>100</v>
      </c>
      <c r="H6" s="61">
        <v>100</v>
      </c>
      <c r="I6" s="61">
        <v>100</v>
      </c>
      <c r="J6" s="61">
        <v>100</v>
      </c>
      <c r="K6" s="61">
        <v>100</v>
      </c>
      <c r="L6" s="61">
        <v>100</v>
      </c>
      <c r="M6" s="61">
        <v>100</v>
      </c>
    </row>
    <row r="7" spans="1:131" x14ac:dyDescent="0.3">
      <c r="A7" s="60" t="s">
        <v>66</v>
      </c>
      <c r="B7" s="61">
        <v>100</v>
      </c>
      <c r="C7" s="61">
        <v>100</v>
      </c>
      <c r="D7" s="61">
        <v>100</v>
      </c>
      <c r="E7" s="61">
        <v>100</v>
      </c>
      <c r="F7" s="61">
        <v>100</v>
      </c>
      <c r="G7" s="61">
        <v>100</v>
      </c>
      <c r="H7" s="61">
        <v>100</v>
      </c>
      <c r="I7" s="61">
        <v>100</v>
      </c>
      <c r="J7" s="61">
        <v>100</v>
      </c>
      <c r="K7" s="61">
        <v>100</v>
      </c>
      <c r="L7" s="61">
        <v>100</v>
      </c>
      <c r="M7" s="61">
        <v>100</v>
      </c>
    </row>
    <row r="8" spans="1:131" x14ac:dyDescent="0.3">
      <c r="A8" t="s">
        <v>18</v>
      </c>
      <c r="B8" s="64">
        <f t="shared" ref="B8:M8" si="0">SUM(B2:B7)</f>
        <v>600</v>
      </c>
      <c r="C8" s="65">
        <f t="shared" si="0"/>
        <v>600</v>
      </c>
      <c r="D8" s="65">
        <f t="shared" si="0"/>
        <v>600</v>
      </c>
      <c r="E8" s="65">
        <f t="shared" si="0"/>
        <v>600</v>
      </c>
      <c r="F8" s="65">
        <f t="shared" si="0"/>
        <v>600</v>
      </c>
      <c r="G8" s="65">
        <f t="shared" si="0"/>
        <v>600</v>
      </c>
      <c r="H8" s="65">
        <f t="shared" si="0"/>
        <v>600</v>
      </c>
      <c r="I8" s="65">
        <f t="shared" si="0"/>
        <v>600</v>
      </c>
      <c r="J8" s="65">
        <f t="shared" si="0"/>
        <v>600</v>
      </c>
      <c r="K8" s="65">
        <f t="shared" si="0"/>
        <v>600</v>
      </c>
      <c r="L8" s="65">
        <f t="shared" si="0"/>
        <v>600</v>
      </c>
      <c r="M8" s="65">
        <f t="shared" si="0"/>
        <v>600</v>
      </c>
    </row>
    <row r="15" spans="1:131" x14ac:dyDescent="0.3">
      <c r="DY15" s="70" t="s">
        <v>44</v>
      </c>
      <c r="DZ15" s="69">
        <f>AX31</f>
        <v>9090.7428571428572</v>
      </c>
      <c r="EA15" s="70"/>
    </row>
    <row r="16" spans="1:131" x14ac:dyDescent="0.3">
      <c r="DY16" s="71" t="s">
        <v>61</v>
      </c>
      <c r="DZ16" s="72">
        <f>SUM(B2:M2)</f>
        <v>1200</v>
      </c>
      <c r="EA16" s="70"/>
    </row>
    <row r="17" spans="47:131" x14ac:dyDescent="0.3">
      <c r="DY17" s="71" t="s">
        <v>62</v>
      </c>
      <c r="DZ17" s="72">
        <f>SUM(B3:M3)</f>
        <v>1200</v>
      </c>
      <c r="EA17" s="70"/>
    </row>
    <row r="18" spans="47:131" x14ac:dyDescent="0.3">
      <c r="DY18" s="71" t="s">
        <v>63</v>
      </c>
      <c r="DZ18" s="72">
        <f>SUM(B4:M4)</f>
        <v>1200</v>
      </c>
      <c r="EA18" s="70"/>
    </row>
    <row r="19" spans="47:131" x14ac:dyDescent="0.3">
      <c r="DY19" s="71" t="s">
        <v>64</v>
      </c>
      <c r="DZ19" s="72">
        <f>SUM(B5:M5)</f>
        <v>1200</v>
      </c>
      <c r="EA19" s="70"/>
    </row>
    <row r="20" spans="47:131" x14ac:dyDescent="0.3">
      <c r="DY20" s="71" t="s">
        <v>65</v>
      </c>
      <c r="DZ20" s="72">
        <f>SUM(B6:M6)</f>
        <v>1200</v>
      </c>
      <c r="EA20" s="70"/>
    </row>
    <row r="21" spans="47:131" x14ac:dyDescent="0.3">
      <c r="DY21" s="71" t="s">
        <v>66</v>
      </c>
      <c r="DZ21" s="72">
        <f>SUM(B7:M7)</f>
        <v>1200</v>
      </c>
      <c r="EA21" s="70"/>
    </row>
    <row r="22" spans="47:131" x14ac:dyDescent="0.3">
      <c r="DY22" s="70"/>
      <c r="DZ22" s="73"/>
      <c r="EA22" s="70"/>
    </row>
    <row r="23" spans="47:131" x14ac:dyDescent="0.3">
      <c r="DY23" s="70"/>
      <c r="DZ23" s="70"/>
      <c r="EA23" s="70"/>
    </row>
    <row r="30" spans="47:131" x14ac:dyDescent="0.3">
      <c r="AX30" s="4" t="s">
        <v>59</v>
      </c>
      <c r="AY30" t="s">
        <v>45</v>
      </c>
      <c r="AZ30" s="4" t="s">
        <v>58</v>
      </c>
      <c r="BA30" t="s">
        <v>60</v>
      </c>
    </row>
    <row r="31" spans="47:131" x14ac:dyDescent="0.3">
      <c r="AU31" s="4" t="s">
        <v>59</v>
      </c>
      <c r="AV31" s="66">
        <f>Custo_Total_da_Viagem</f>
        <v>9090.7428571428572</v>
      </c>
      <c r="AX31">
        <v>9090.7428571428572</v>
      </c>
      <c r="AY31">
        <v>81335</v>
      </c>
      <c r="AZ31">
        <v>-72244.257142857139</v>
      </c>
      <c r="BA31">
        <v>72244.257142857139</v>
      </c>
    </row>
    <row r="32" spans="47:131" x14ac:dyDescent="0.3">
      <c r="AU32" t="s">
        <v>45</v>
      </c>
      <c r="AV32" s="63">
        <f>SUM(B8:M8)</f>
        <v>7200</v>
      </c>
      <c r="AX32" s="63"/>
    </row>
    <row r="33" spans="47:50" x14ac:dyDescent="0.3">
      <c r="AU33" s="4" t="s">
        <v>58</v>
      </c>
      <c r="AV33" s="67">
        <f>AV31-AV32</f>
        <v>1890.7428571428572</v>
      </c>
      <c r="AX33" s="67"/>
    </row>
    <row r="34" spans="47:50" x14ac:dyDescent="0.3">
      <c r="AU34" t="s">
        <v>60</v>
      </c>
      <c r="AV34" s="59">
        <f>(AV33)*-1</f>
        <v>-1890.7428571428572</v>
      </c>
      <c r="AX34" s="59"/>
    </row>
    <row r="35" spans="47:50" x14ac:dyDescent="0.3">
      <c r="AV35" s="59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15" baseType="lpstr">
      <vt:lpstr>Dash</vt:lpstr>
      <vt:lpstr>Planejador de Viagens</vt:lpstr>
      <vt:lpstr>Poupado</vt:lpstr>
      <vt:lpstr>Adicionar_Combustível</vt:lpstr>
      <vt:lpstr>Adicionar_Hospedagem</vt:lpstr>
      <vt:lpstr>Adicionar_Passagens</vt:lpstr>
      <vt:lpstr>Adicionar_Refeições</vt:lpstr>
      <vt:lpstr>Comprimento</vt:lpstr>
      <vt:lpstr>Custo_Total_da_Viagem</vt:lpstr>
      <vt:lpstr>Total_com_Combustível</vt:lpstr>
      <vt:lpstr>Total_com_Entretenimento</vt:lpstr>
      <vt:lpstr>Total_com_Hospedagem</vt:lpstr>
      <vt:lpstr>Total_com_Passagens</vt:lpstr>
      <vt:lpstr>Total_com_Refeições</vt:lpstr>
      <vt:lpstr>Total_de_Viajantes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Rande Rodrigues</dc:creator>
  <cp:lastModifiedBy>Rande Rodrigues</cp:lastModifiedBy>
  <dcterms:created xsi:type="dcterms:W3CDTF">2013-03-20T17:02:19Z</dcterms:created>
  <dcterms:modified xsi:type="dcterms:W3CDTF">2017-06-14T00:18:27Z</dcterms:modified>
</cp:coreProperties>
</file>